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315" windowHeight="13800"/>
  </bookViews>
  <sheets>
    <sheet name="15 rash" sheetId="1" r:id="rId1"/>
    <sheet name="16 more rash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M35" i="2" l="1"/>
  <c r="M41" i="2" s="1"/>
  <c r="N40" i="2" s="1"/>
  <c r="M33" i="2"/>
  <c r="M39" i="2" s="1"/>
  <c r="N38" i="2" s="1"/>
  <c r="N32" i="2"/>
  <c r="M23" i="2"/>
  <c r="M29" i="2" s="1"/>
  <c r="N28" i="2" s="1"/>
  <c r="M21" i="2"/>
  <c r="M27" i="2" s="1"/>
  <c r="N26" i="2" s="1"/>
  <c r="L27" i="2" s="1"/>
  <c r="N20" i="2"/>
  <c r="M17" i="2"/>
  <c r="N16" i="2" s="1"/>
  <c r="M15" i="2"/>
  <c r="N14" i="2"/>
  <c r="L15" i="2" s="1"/>
  <c r="M11" i="2"/>
  <c r="N10" i="2"/>
  <c r="M9" i="2"/>
  <c r="L9" i="2"/>
  <c r="J12" i="2" s="1"/>
  <c r="N8" i="2"/>
  <c r="E23" i="1"/>
  <c r="K13" i="1"/>
  <c r="K11" i="1"/>
  <c r="E11" i="1"/>
  <c r="J24" i="1" s="1"/>
  <c r="J8" i="1"/>
  <c r="J12" i="1" s="1"/>
  <c r="F8" i="1"/>
  <c r="M6" i="1" s="1"/>
  <c r="M18" i="1" s="1"/>
  <c r="K7" i="1"/>
  <c r="K9" i="1" s="1"/>
  <c r="E7" i="1"/>
  <c r="J22" i="1" s="1"/>
  <c r="J6" i="1"/>
  <c r="E19" i="1" s="1"/>
  <c r="D4" i="1"/>
  <c r="C4" i="1"/>
  <c r="D3" i="1"/>
  <c r="C3" i="1"/>
  <c r="D2" i="1"/>
  <c r="C2" i="1"/>
  <c r="L39" i="2" l="1"/>
  <c r="I12" i="2"/>
  <c r="N22" i="2"/>
  <c r="L21" i="2" s="1"/>
  <c r="N34" i="2"/>
  <c r="L33" i="2" s="1"/>
  <c r="M8" i="1"/>
  <c r="M22" i="1" s="1"/>
  <c r="J10" i="1"/>
  <c r="F12" i="1"/>
  <c r="J18" i="1"/>
  <c r="J20" i="1"/>
  <c r="I36" i="2" l="1"/>
  <c r="J36" i="2"/>
  <c r="I24" i="2"/>
  <c r="J24" i="2"/>
  <c r="G18" i="2" s="1"/>
  <c r="M10" i="1"/>
  <c r="M20" i="1" s="1"/>
  <c r="M12" i="1"/>
  <c r="M24" i="1" s="1"/>
  <c r="F24" i="1"/>
  <c r="K23" i="1" s="1"/>
  <c r="K25" i="1" l="1"/>
  <c r="F20" i="1"/>
  <c r="K19" i="1" s="1"/>
  <c r="K21" i="1" l="1"/>
</calcChain>
</file>

<file path=xl/sharedStrings.xml><?xml version="1.0" encoding="utf-8"?>
<sst xmlns="http://schemas.openxmlformats.org/spreadsheetml/2006/main" count="37" uniqueCount="21">
  <si>
    <t>Parameters</t>
  </si>
  <si>
    <t>Text for Display</t>
  </si>
  <si>
    <t>Main</t>
  </si>
  <si>
    <t>rash is disease</t>
  </si>
  <si>
    <t>Test</t>
  </si>
  <si>
    <t>test</t>
  </si>
  <si>
    <t>Original Event Tree</t>
  </si>
  <si>
    <t>Flipped Event Tree</t>
  </si>
  <si>
    <t>Show Values</t>
  </si>
  <si>
    <t>Show Formula</t>
  </si>
  <si>
    <t>Problem 16 The Rash: To Test or Not, to Treat or Not?</t>
  </si>
  <si>
    <t>treatment</t>
  </si>
  <si>
    <t>untreated disease</t>
  </si>
  <si>
    <t>EV</t>
  </si>
  <si>
    <t>Disease</t>
  </si>
  <si>
    <t>Treat</t>
  </si>
  <si>
    <t>No disease</t>
  </si>
  <si>
    <t>Positive</t>
  </si>
  <si>
    <t>No Treat</t>
  </si>
  <si>
    <t>Negative</t>
  </si>
  <si>
    <t>No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</si>
</sst>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9" fontId="5" fillId="2" borderId="0" xfId="1" applyFont="1" applyFill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Border="1"/>
    <xf numFmtId="0" fontId="6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3" xfId="0" applyFill="1" applyBorder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2" fontId="0" fillId="2" borderId="0" xfId="0" applyNumberFormat="1" applyFill="1" applyAlignment="1">
      <alignment horizontal="center" vertical="top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6" fillId="0" borderId="0" xfId="0" applyFont="1"/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/>
    <xf numFmtId="165" fontId="6" fillId="3" borderId="5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top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2" fmlaLink="$H$16" horiz="1" max="1" val="0"/>
</file>

<file path=xl/ctrlProps/ctrlProp2.xml><?xml version="1.0" encoding="utf-8"?>
<formControlPr xmlns="http://schemas.microsoft.com/office/spreadsheetml/2009/9/main" objectType="Spin" dx="12" fmlaLink="$B$2" max="100" page="10"/>
</file>

<file path=xl/ctrlProps/ctrlProp3.xml><?xml version="1.0" encoding="utf-8"?>
<formControlPr xmlns="http://schemas.microsoft.com/office/spreadsheetml/2009/9/main" objectType="Spin" dx="12" fmlaLink="$B$3" max="100" page="10" val="98"/>
</file>

<file path=xl/ctrlProps/ctrlProp4.xml><?xml version="1.0" encoding="utf-8"?>
<formControlPr xmlns="http://schemas.microsoft.com/office/spreadsheetml/2009/9/main" objectType="Spin" dx="12" fmlaLink="$B$4" max="100" page="10" val="98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20</xdr:row>
      <xdr:rowOff>38100</xdr:rowOff>
    </xdr:from>
    <xdr:to>
      <xdr:col>2</xdr:col>
      <xdr:colOff>109537</xdr:colOff>
      <xdr:row>21</xdr:row>
      <xdr:rowOff>200025</xdr:rowOff>
    </xdr:to>
    <xdr:sp macro="" textlink="">
      <xdr:nvSpPr>
        <xdr:cNvPr id="2" name="Oval 1"/>
        <xdr:cNvSpPr/>
      </xdr:nvSpPr>
      <xdr:spPr>
        <a:xfrm>
          <a:off x="423862" y="6467475"/>
          <a:ext cx="400050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14287</xdr:colOff>
      <xdr:row>22</xdr:row>
      <xdr:rowOff>38100</xdr:rowOff>
    </xdr:from>
    <xdr:to>
      <xdr:col>8</xdr:col>
      <xdr:colOff>90487</xdr:colOff>
      <xdr:row>23</xdr:row>
      <xdr:rowOff>200025</xdr:rowOff>
    </xdr:to>
    <xdr:sp macro="" textlink="">
      <xdr:nvSpPr>
        <xdr:cNvPr id="3" name="Oval 2"/>
        <xdr:cNvSpPr/>
      </xdr:nvSpPr>
      <xdr:spPr>
        <a:xfrm>
          <a:off x="2776537" y="6981825"/>
          <a:ext cx="400050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304800</xdr:colOff>
      <xdr:row>18</xdr:row>
      <xdr:rowOff>38100</xdr:rowOff>
    </xdr:from>
    <xdr:to>
      <xdr:col>8</xdr:col>
      <xdr:colOff>57150</xdr:colOff>
      <xdr:row>19</xdr:row>
      <xdr:rowOff>200025</xdr:rowOff>
    </xdr:to>
    <xdr:sp macro="" textlink="">
      <xdr:nvSpPr>
        <xdr:cNvPr id="4" name="Oval 3"/>
        <xdr:cNvSpPr/>
      </xdr:nvSpPr>
      <xdr:spPr>
        <a:xfrm>
          <a:off x="2600325" y="5953125"/>
          <a:ext cx="542925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33337</xdr:colOff>
      <xdr:row>8</xdr:row>
      <xdr:rowOff>38100</xdr:rowOff>
    </xdr:from>
    <xdr:to>
      <xdr:col>2</xdr:col>
      <xdr:colOff>109537</xdr:colOff>
      <xdr:row>9</xdr:row>
      <xdr:rowOff>200025</xdr:rowOff>
    </xdr:to>
    <xdr:sp macro="" textlink="">
      <xdr:nvSpPr>
        <xdr:cNvPr id="5" name="Oval 4"/>
        <xdr:cNvSpPr/>
      </xdr:nvSpPr>
      <xdr:spPr>
        <a:xfrm>
          <a:off x="423862" y="3009900"/>
          <a:ext cx="400050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14287</xdr:colOff>
      <xdr:row>10</xdr:row>
      <xdr:rowOff>38100</xdr:rowOff>
    </xdr:from>
    <xdr:to>
      <xdr:col>8</xdr:col>
      <xdr:colOff>90487</xdr:colOff>
      <xdr:row>11</xdr:row>
      <xdr:rowOff>200025</xdr:rowOff>
    </xdr:to>
    <xdr:sp macro="" textlink="">
      <xdr:nvSpPr>
        <xdr:cNvPr id="6" name="Oval 5"/>
        <xdr:cNvSpPr/>
      </xdr:nvSpPr>
      <xdr:spPr>
        <a:xfrm>
          <a:off x="2776537" y="3524250"/>
          <a:ext cx="400050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304800</xdr:colOff>
      <xdr:row>6</xdr:row>
      <xdr:rowOff>38100</xdr:rowOff>
    </xdr:from>
    <xdr:to>
      <xdr:col>8</xdr:col>
      <xdr:colOff>57150</xdr:colOff>
      <xdr:row>7</xdr:row>
      <xdr:rowOff>200025</xdr:rowOff>
    </xdr:to>
    <xdr:sp macro="" textlink="">
      <xdr:nvSpPr>
        <xdr:cNvPr id="7" name="Oval 6"/>
        <xdr:cNvSpPr/>
      </xdr:nvSpPr>
      <xdr:spPr>
        <a:xfrm>
          <a:off x="2600325" y="2495550"/>
          <a:ext cx="542925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28575</xdr:rowOff>
        </xdr:from>
        <xdr:to>
          <xdr:col>9</xdr:col>
          <xdr:colOff>133350</xdr:colOff>
          <xdr:row>16</xdr:row>
          <xdr:rowOff>142875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114300</xdr:rowOff>
        </xdr:from>
        <xdr:to>
          <xdr:col>1</xdr:col>
          <xdr:colOff>247650</xdr:colOff>
          <xdr:row>1</xdr:row>
          <xdr:rowOff>381000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47625</xdr:rowOff>
        </xdr:from>
        <xdr:to>
          <xdr:col>1</xdr:col>
          <xdr:colOff>247650</xdr:colOff>
          <xdr:row>2</xdr:row>
          <xdr:rowOff>314325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3</xdr:row>
          <xdr:rowOff>95250</xdr:rowOff>
        </xdr:from>
        <xdr:to>
          <xdr:col>1</xdr:col>
          <xdr:colOff>266700</xdr:colOff>
          <xdr:row>3</xdr:row>
          <xdr:rowOff>361950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26</xdr:row>
      <xdr:rowOff>9525</xdr:rowOff>
    </xdr:from>
    <xdr:to>
      <xdr:col>3</xdr:col>
      <xdr:colOff>123825</xdr:colOff>
      <xdr:row>27</xdr:row>
      <xdr:rowOff>152400</xdr:rowOff>
    </xdr:to>
    <xdr:sp macro="" textlink="">
      <xdr:nvSpPr>
        <xdr:cNvPr id="2" name="Rectangle 1"/>
        <xdr:cNvSpPr/>
      </xdr:nvSpPr>
      <xdr:spPr>
        <a:xfrm>
          <a:off x="1609725" y="5029200"/>
          <a:ext cx="342900" cy="342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514352</xdr:colOff>
      <xdr:row>11</xdr:row>
      <xdr:rowOff>19052</xdr:rowOff>
    </xdr:from>
    <xdr:to>
      <xdr:col>7</xdr:col>
      <xdr:colOff>217172</xdr:colOff>
      <xdr:row>12</xdr:row>
      <xdr:rowOff>93347</xdr:rowOff>
    </xdr:to>
    <xdr:sp macro="" textlink="">
      <xdr:nvSpPr>
        <xdr:cNvPr id="3" name="Rectangle 2"/>
        <xdr:cNvSpPr>
          <a:spLocks noChangeAspect="1"/>
        </xdr:cNvSpPr>
      </xdr:nvSpPr>
      <xdr:spPr>
        <a:xfrm>
          <a:off x="3543302" y="2038352"/>
          <a:ext cx="274320" cy="2743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381000</xdr:colOff>
      <xdr:row>17</xdr:row>
      <xdr:rowOff>19050</xdr:rowOff>
    </xdr:from>
    <xdr:to>
      <xdr:col>5</xdr:col>
      <xdr:colOff>238125</xdr:colOff>
      <xdr:row>19</xdr:row>
      <xdr:rowOff>9525</xdr:rowOff>
    </xdr:to>
    <xdr:sp macro="" textlink="">
      <xdr:nvSpPr>
        <xdr:cNvPr id="4" name="Oval 3"/>
        <xdr:cNvSpPr/>
      </xdr:nvSpPr>
      <xdr:spPr>
        <a:xfrm>
          <a:off x="2552700" y="3238500"/>
          <a:ext cx="390525" cy="39052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180976</xdr:colOff>
      <xdr:row>7</xdr:row>
      <xdr:rowOff>190501</xdr:rowOff>
    </xdr:from>
    <xdr:to>
      <xdr:col>10</xdr:col>
      <xdr:colOff>137542</xdr:colOff>
      <xdr:row>9</xdr:row>
      <xdr:rowOff>118492</xdr:rowOff>
    </xdr:to>
    <xdr:sp macro="" textlink="">
      <xdr:nvSpPr>
        <xdr:cNvPr id="5" name="Oval 4"/>
        <xdr:cNvSpPr>
          <a:spLocks noChangeAspect="1"/>
        </xdr:cNvSpPr>
      </xdr:nvSpPr>
      <xdr:spPr>
        <a:xfrm>
          <a:off x="4610101" y="1409701"/>
          <a:ext cx="328041" cy="328041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180976</xdr:colOff>
      <xdr:row>13</xdr:row>
      <xdr:rowOff>180976</xdr:rowOff>
    </xdr:from>
    <xdr:to>
      <xdr:col>10</xdr:col>
      <xdr:colOff>137542</xdr:colOff>
      <xdr:row>15</xdr:row>
      <xdr:rowOff>108967</xdr:rowOff>
    </xdr:to>
    <xdr:sp macro="" textlink="">
      <xdr:nvSpPr>
        <xdr:cNvPr id="6" name="Oval 5"/>
        <xdr:cNvSpPr>
          <a:spLocks noChangeAspect="1"/>
        </xdr:cNvSpPr>
      </xdr:nvSpPr>
      <xdr:spPr>
        <a:xfrm>
          <a:off x="4610101" y="2600326"/>
          <a:ext cx="328041" cy="328041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238128</xdr:colOff>
      <xdr:row>19</xdr:row>
      <xdr:rowOff>180978</xdr:rowOff>
    </xdr:from>
    <xdr:to>
      <xdr:col>10</xdr:col>
      <xdr:colOff>194694</xdr:colOff>
      <xdr:row>21</xdr:row>
      <xdr:rowOff>108969</xdr:rowOff>
    </xdr:to>
    <xdr:sp macro="" textlink="">
      <xdr:nvSpPr>
        <xdr:cNvPr id="7" name="Oval 6"/>
        <xdr:cNvSpPr>
          <a:spLocks noChangeAspect="1"/>
        </xdr:cNvSpPr>
      </xdr:nvSpPr>
      <xdr:spPr>
        <a:xfrm>
          <a:off x="4667253" y="3800478"/>
          <a:ext cx="328041" cy="328041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514353</xdr:colOff>
      <xdr:row>23</xdr:row>
      <xdr:rowOff>28578</xdr:rowOff>
    </xdr:from>
    <xdr:to>
      <xdr:col>7</xdr:col>
      <xdr:colOff>217173</xdr:colOff>
      <xdr:row>24</xdr:row>
      <xdr:rowOff>102873</xdr:rowOff>
    </xdr:to>
    <xdr:sp macro="" textlink="">
      <xdr:nvSpPr>
        <xdr:cNvPr id="8" name="Rectangle 7"/>
        <xdr:cNvSpPr>
          <a:spLocks noChangeAspect="1"/>
        </xdr:cNvSpPr>
      </xdr:nvSpPr>
      <xdr:spPr>
        <a:xfrm>
          <a:off x="3543303" y="4448178"/>
          <a:ext cx="274320" cy="2743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447679</xdr:colOff>
      <xdr:row>35</xdr:row>
      <xdr:rowOff>19054</xdr:rowOff>
    </xdr:from>
    <xdr:to>
      <xdr:col>7</xdr:col>
      <xdr:colOff>150499</xdr:colOff>
      <xdr:row>36</xdr:row>
      <xdr:rowOff>93349</xdr:rowOff>
    </xdr:to>
    <xdr:sp macro="" textlink="">
      <xdr:nvSpPr>
        <xdr:cNvPr id="9" name="Rectangle 8"/>
        <xdr:cNvSpPr>
          <a:spLocks noChangeAspect="1"/>
        </xdr:cNvSpPr>
      </xdr:nvSpPr>
      <xdr:spPr>
        <a:xfrm>
          <a:off x="3476629" y="6838954"/>
          <a:ext cx="274320" cy="2743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9</xdr:col>
      <xdr:colOff>228601</xdr:colOff>
      <xdr:row>25</xdr:row>
      <xdr:rowOff>180976</xdr:rowOff>
    </xdr:from>
    <xdr:to>
      <xdr:col>10</xdr:col>
      <xdr:colOff>185167</xdr:colOff>
      <xdr:row>27</xdr:row>
      <xdr:rowOff>108967</xdr:rowOff>
    </xdr:to>
    <xdr:sp macro="" textlink="">
      <xdr:nvSpPr>
        <xdr:cNvPr id="10" name="Oval 9"/>
        <xdr:cNvSpPr>
          <a:spLocks noChangeAspect="1"/>
        </xdr:cNvSpPr>
      </xdr:nvSpPr>
      <xdr:spPr>
        <a:xfrm>
          <a:off x="4657726" y="5000626"/>
          <a:ext cx="328041" cy="328041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219078</xdr:colOff>
      <xdr:row>32</xdr:row>
      <xdr:rowOff>3</xdr:rowOff>
    </xdr:from>
    <xdr:to>
      <xdr:col>10</xdr:col>
      <xdr:colOff>175644</xdr:colOff>
      <xdr:row>33</xdr:row>
      <xdr:rowOff>128019</xdr:rowOff>
    </xdr:to>
    <xdr:sp macro="" textlink="">
      <xdr:nvSpPr>
        <xdr:cNvPr id="11" name="Oval 10"/>
        <xdr:cNvSpPr>
          <a:spLocks noChangeAspect="1"/>
        </xdr:cNvSpPr>
      </xdr:nvSpPr>
      <xdr:spPr>
        <a:xfrm>
          <a:off x="4648203" y="6219828"/>
          <a:ext cx="328041" cy="328041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209553</xdr:colOff>
      <xdr:row>38</xdr:row>
      <xdr:rowOff>3</xdr:rowOff>
    </xdr:from>
    <xdr:to>
      <xdr:col>10</xdr:col>
      <xdr:colOff>170024</xdr:colOff>
      <xdr:row>39</xdr:row>
      <xdr:rowOff>131924</xdr:rowOff>
    </xdr:to>
    <xdr:sp macro="" textlink="">
      <xdr:nvSpPr>
        <xdr:cNvPr id="12" name="Oval 11"/>
        <xdr:cNvSpPr>
          <a:spLocks noChangeAspect="1"/>
        </xdr:cNvSpPr>
      </xdr:nvSpPr>
      <xdr:spPr>
        <a:xfrm>
          <a:off x="4638678" y="7419978"/>
          <a:ext cx="331946" cy="331946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e-flipping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buttercup"/>
      <sheetName val="15 rash"/>
      <sheetName val="16 more rash"/>
      <sheetName val="12 farmer"/>
    </sheetNames>
    <sheetDataSet>
      <sheetData sheetId="0"/>
      <sheetData sheetId="1">
        <row r="8">
          <cell r="F8">
            <v>0.01</v>
          </cell>
        </row>
        <row r="12">
          <cell r="F12">
            <v>0.99</v>
          </cell>
        </row>
        <row r="19">
          <cell r="K19">
            <v>0.33108108108108086</v>
          </cell>
        </row>
        <row r="21">
          <cell r="K21">
            <v>0.66891891891891919</v>
          </cell>
        </row>
        <row r="23">
          <cell r="K23">
            <v>2.0610057708161602E-4</v>
          </cell>
        </row>
        <row r="25">
          <cell r="K25">
            <v>0.99979389942291841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W5" sqref="W5"/>
    </sheetView>
  </sheetViews>
  <sheetFormatPr defaultRowHeight="15" x14ac:dyDescent="0.25"/>
  <cols>
    <col min="1" max="1" width="5.85546875" customWidth="1"/>
    <col min="2" max="4" width="4.85546875" customWidth="1"/>
    <col min="5" max="7" width="7" customWidth="1"/>
    <col min="8" max="9" width="4.85546875" customWidth="1"/>
    <col min="10" max="12" width="8.28515625" customWidth="1"/>
    <col min="13" max="13" width="7.85546875" customWidth="1"/>
    <col min="14" max="23" width="4.85546875" customWidth="1"/>
  </cols>
  <sheetData>
    <row r="1" spans="1:30" ht="26.25" customHeight="1" x14ac:dyDescent="0.2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3" t="s">
        <v>1</v>
      </c>
      <c r="M1" s="3"/>
      <c r="N1" s="3"/>
      <c r="O1" s="3"/>
      <c r="P1" s="3"/>
      <c r="Q1" s="3"/>
      <c r="R1" s="3"/>
    </row>
    <row r="2" spans="1:30" ht="36.75" customHeight="1" x14ac:dyDescent="0.25">
      <c r="A2" s="1"/>
      <c r="B2" s="4">
        <v>1</v>
      </c>
      <c r="C2" s="5">
        <f>B2/100</f>
        <v>0.01</v>
      </c>
      <c r="D2" s="6" t="str">
        <f>"P("&amp;L2&amp;")"</f>
        <v>P(rash is disease)</v>
      </c>
      <c r="E2" s="6"/>
      <c r="F2" s="6"/>
      <c r="G2" s="6"/>
      <c r="H2" s="6"/>
      <c r="I2" s="6"/>
      <c r="J2" s="1"/>
      <c r="K2" s="7" t="s">
        <v>2</v>
      </c>
      <c r="L2" s="8" t="s">
        <v>3</v>
      </c>
      <c r="M2" s="8"/>
      <c r="N2" s="8"/>
      <c r="O2" s="8"/>
      <c r="P2" s="8"/>
      <c r="Q2" s="8"/>
      <c r="R2" s="8"/>
    </row>
    <row r="3" spans="1:30" ht="36.75" customHeight="1" x14ac:dyDescent="0.25">
      <c r="A3" s="1"/>
      <c r="B3" s="4">
        <v>98</v>
      </c>
      <c r="C3" s="5">
        <f t="shared" ref="C3:C4" si="0">B3/100</f>
        <v>0.98</v>
      </c>
      <c r="D3" s="6" t="str">
        <f>"P(accurate pos "&amp;L3&amp;")"</f>
        <v>P(accurate pos test)</v>
      </c>
      <c r="E3" s="6"/>
      <c r="F3" s="6"/>
      <c r="G3" s="6"/>
      <c r="H3" s="6"/>
      <c r="I3" s="6"/>
      <c r="J3" s="7"/>
      <c r="K3" s="7" t="s">
        <v>4</v>
      </c>
      <c r="L3" s="8" t="s">
        <v>5</v>
      </c>
      <c r="M3" s="8"/>
      <c r="N3" s="8"/>
      <c r="O3" s="8"/>
      <c r="P3" s="8"/>
      <c r="Q3" s="8"/>
      <c r="R3" s="8"/>
    </row>
    <row r="4" spans="1:30" s="15" customFormat="1" ht="36.75" customHeight="1" x14ac:dyDescent="0.25">
      <c r="A4" s="1"/>
      <c r="B4" s="4">
        <v>98</v>
      </c>
      <c r="C4" s="5">
        <f t="shared" si="0"/>
        <v>0.98</v>
      </c>
      <c r="D4" s="6" t="str">
        <f>"P(accurate neg "&amp;L3&amp;")"</f>
        <v>P(accurate neg test)</v>
      </c>
      <c r="E4" s="6"/>
      <c r="F4" s="6"/>
      <c r="G4" s="6"/>
      <c r="H4" s="6"/>
      <c r="I4" s="6"/>
      <c r="J4" s="7"/>
      <c r="K4" s="7"/>
      <c r="L4" s="7"/>
      <c r="M4" s="7"/>
      <c r="N4" s="9"/>
      <c r="O4" s="9"/>
      <c r="P4" s="9"/>
      <c r="Q4" s="9"/>
      <c r="R4" s="9"/>
      <c r="S4" s="10"/>
      <c r="T4" s="11"/>
      <c r="U4" s="11"/>
      <c r="V4" s="12"/>
      <c r="W4" s="13"/>
      <c r="X4" s="14"/>
      <c r="Y4" s="14"/>
      <c r="Z4" s="14"/>
      <c r="AA4" s="14"/>
      <c r="AB4" s="14"/>
      <c r="AC4" s="14"/>
      <c r="AD4" s="14"/>
    </row>
    <row r="5" spans="1:30" s="15" customFormat="1" ht="36.75" customHeight="1" x14ac:dyDescent="0.25">
      <c r="A5" s="1"/>
      <c r="B5" s="4"/>
      <c r="C5" s="16" t="s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9"/>
      <c r="Q5" s="17"/>
      <c r="R5" s="17"/>
      <c r="S5" s="10"/>
      <c r="T5" s="18"/>
      <c r="U5" s="18"/>
      <c r="V5" s="12"/>
      <c r="W5" s="13"/>
      <c r="X5" s="14"/>
      <c r="Y5" s="14"/>
      <c r="Z5" s="14"/>
      <c r="AA5" s="14"/>
      <c r="AB5" s="14"/>
      <c r="AC5" s="14"/>
      <c r="AD5" s="14"/>
    </row>
    <row r="6" spans="1:30" s="15" customFormat="1" ht="2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9" t="str">
        <f>L3&amp;" positive"</f>
        <v>test positive</v>
      </c>
      <c r="K6" s="19"/>
      <c r="L6" s="19"/>
      <c r="M6" s="20">
        <f>K7*F8</f>
        <v>9.7999999999999997E-3</v>
      </c>
      <c r="N6" s="21"/>
      <c r="O6" s="21"/>
      <c r="P6" s="21"/>
      <c r="Q6" s="21"/>
      <c r="R6" s="21"/>
      <c r="S6" s="12"/>
      <c r="T6" s="12"/>
      <c r="U6" s="12"/>
      <c r="V6" s="12"/>
      <c r="W6" s="13"/>
      <c r="X6" s="14"/>
      <c r="Y6" s="14"/>
      <c r="Z6" s="14"/>
      <c r="AA6" s="14"/>
      <c r="AB6" s="14"/>
      <c r="AC6" s="14"/>
      <c r="AD6" s="14"/>
    </row>
    <row r="7" spans="1:30" s="15" customFormat="1" ht="20.25" customHeight="1" x14ac:dyDescent="0.25">
      <c r="A7" s="1"/>
      <c r="B7" s="1"/>
      <c r="C7" s="1"/>
      <c r="D7" s="1"/>
      <c r="E7" s="61" t="str">
        <f>"Actual "&amp;L2</f>
        <v>Actual rash is disease</v>
      </c>
      <c r="F7" s="61"/>
      <c r="G7" s="61"/>
      <c r="H7" s="1"/>
      <c r="I7" s="23"/>
      <c r="J7" s="24"/>
      <c r="K7" s="25">
        <f>B3/100</f>
        <v>0.98</v>
      </c>
      <c r="L7" s="24"/>
      <c r="M7" s="20"/>
      <c r="N7" s="1"/>
      <c r="O7" s="1"/>
      <c r="P7" s="1"/>
      <c r="Q7" s="1"/>
      <c r="R7" s="1"/>
      <c r="W7" s="14"/>
      <c r="X7" s="14"/>
      <c r="Y7" s="14"/>
      <c r="Z7" s="14"/>
      <c r="AA7" s="14"/>
      <c r="AB7" s="14"/>
      <c r="AC7" s="14"/>
      <c r="AD7" s="14"/>
    </row>
    <row r="8" spans="1:30" s="15" customFormat="1" ht="20.25" customHeight="1" x14ac:dyDescent="0.25">
      <c r="A8" s="1"/>
      <c r="B8" s="1"/>
      <c r="C8" s="26"/>
      <c r="D8" s="26"/>
      <c r="E8" s="1"/>
      <c r="F8" s="27">
        <f>B2/100</f>
        <v>0.01</v>
      </c>
      <c r="G8" s="1"/>
      <c r="H8" s="1"/>
      <c r="I8" s="28"/>
      <c r="J8" s="19" t="str">
        <f>L3&amp;" negative"</f>
        <v>test negative</v>
      </c>
      <c r="K8" s="19"/>
      <c r="L8" s="19"/>
      <c r="M8" s="29">
        <f>F8*K9</f>
        <v>2.0000000000000017E-4</v>
      </c>
      <c r="N8" s="1"/>
      <c r="O8" s="1"/>
      <c r="P8" s="1"/>
      <c r="Q8" s="1"/>
      <c r="R8" s="1"/>
      <c r="W8" s="14"/>
      <c r="X8" s="14"/>
      <c r="Y8" s="14"/>
      <c r="Z8" s="14"/>
      <c r="AA8" s="14"/>
      <c r="AB8" s="14"/>
      <c r="AC8" s="14"/>
      <c r="AD8" s="14"/>
    </row>
    <row r="9" spans="1:30" s="15" customFormat="1" ht="20.25" customHeight="1" x14ac:dyDescent="0.25">
      <c r="A9" s="1"/>
      <c r="B9" s="1"/>
      <c r="C9" s="26"/>
      <c r="D9" s="26"/>
      <c r="E9" s="1"/>
      <c r="F9" s="1"/>
      <c r="G9" s="1"/>
      <c r="H9" s="1"/>
      <c r="I9" s="1"/>
      <c r="J9" s="24"/>
      <c r="K9" s="25">
        <f>1-K7</f>
        <v>2.0000000000000018E-2</v>
      </c>
      <c r="L9" s="24"/>
      <c r="M9" s="29"/>
      <c r="N9" s="1"/>
      <c r="O9" s="1"/>
      <c r="P9" s="1"/>
      <c r="Q9" s="1"/>
      <c r="R9" s="1"/>
      <c r="W9" s="14"/>
      <c r="X9" s="14"/>
      <c r="Y9" s="14"/>
      <c r="Z9" s="14"/>
      <c r="AA9" s="14"/>
      <c r="AB9" s="14"/>
      <c r="AC9" s="14"/>
      <c r="AD9" s="14"/>
    </row>
    <row r="10" spans="1:30" s="15" customFormat="1" ht="20.25" customHeight="1" x14ac:dyDescent="0.25">
      <c r="A10" s="1"/>
      <c r="B10" s="1"/>
      <c r="C10" s="30"/>
      <c r="D10" s="30"/>
      <c r="E10" s="1"/>
      <c r="F10" s="1"/>
      <c r="G10" s="1"/>
      <c r="H10" s="1"/>
      <c r="I10" s="1"/>
      <c r="J10" s="19" t="str">
        <f>J6</f>
        <v>test positive</v>
      </c>
      <c r="K10" s="19"/>
      <c r="L10" s="19"/>
      <c r="M10" s="29">
        <f>F12*K11</f>
        <v>1.9800000000000019E-2</v>
      </c>
      <c r="N10" s="1"/>
      <c r="O10" s="1"/>
      <c r="P10" s="1"/>
      <c r="Q10" s="1"/>
      <c r="R10" s="1"/>
      <c r="W10" s="14"/>
      <c r="X10" s="14"/>
      <c r="Y10" s="14"/>
      <c r="Z10" s="14"/>
      <c r="AA10" s="14"/>
      <c r="AB10" s="14"/>
      <c r="AC10" s="14"/>
      <c r="AD10" s="14"/>
    </row>
    <row r="11" spans="1:30" s="15" customFormat="1" ht="20.25" customHeight="1" x14ac:dyDescent="0.25">
      <c r="A11" s="1"/>
      <c r="B11" s="1"/>
      <c r="C11" s="30"/>
      <c r="D11" s="30"/>
      <c r="E11" s="22" t="str">
        <f>"Actual not "&amp;L2</f>
        <v>Actual not rash is disease</v>
      </c>
      <c r="F11" s="22"/>
      <c r="G11" s="22"/>
      <c r="H11" s="1"/>
      <c r="I11" s="23"/>
      <c r="J11" s="24"/>
      <c r="K11" s="25">
        <f>1-K13</f>
        <v>2.0000000000000018E-2</v>
      </c>
      <c r="L11" s="24"/>
      <c r="M11" s="29"/>
      <c r="N11" s="1"/>
      <c r="O11" s="1"/>
      <c r="P11" s="1"/>
      <c r="Q11" s="1"/>
      <c r="R11" s="1"/>
      <c r="W11" s="14"/>
      <c r="X11" s="14"/>
      <c r="Y11" s="14"/>
      <c r="Z11" s="14"/>
      <c r="AA11" s="14"/>
      <c r="AB11" s="14"/>
      <c r="AC11" s="14"/>
      <c r="AD11" s="14"/>
    </row>
    <row r="12" spans="1:30" s="15" customFormat="1" ht="20.25" customHeight="1" x14ac:dyDescent="0.25">
      <c r="A12" s="1"/>
      <c r="B12" s="1"/>
      <c r="C12" s="1"/>
      <c r="D12" s="1"/>
      <c r="E12" s="1"/>
      <c r="F12" s="27">
        <f>1-F8</f>
        <v>0.99</v>
      </c>
      <c r="G12" s="1"/>
      <c r="H12" s="1"/>
      <c r="I12" s="28"/>
      <c r="J12" s="19" t="str">
        <f>J8</f>
        <v>test negative</v>
      </c>
      <c r="K12" s="19"/>
      <c r="L12" s="19"/>
      <c r="M12" s="29">
        <f>F12*K13</f>
        <v>0.97019999999999995</v>
      </c>
      <c r="N12" s="1"/>
      <c r="O12" s="1"/>
      <c r="P12" s="1"/>
      <c r="Q12" s="1"/>
      <c r="R12" s="1"/>
      <c r="W12" s="14"/>
      <c r="X12" s="14"/>
      <c r="Y12" s="14"/>
      <c r="Z12" s="14"/>
      <c r="AA12" s="14"/>
      <c r="AB12" s="14"/>
      <c r="AC12" s="14"/>
      <c r="AD12" s="14"/>
    </row>
    <row r="13" spans="1:30" s="15" customFormat="1" ht="20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24"/>
      <c r="K13" s="25">
        <f>B4/100</f>
        <v>0.98</v>
      </c>
      <c r="L13" s="24"/>
      <c r="M13" s="29"/>
      <c r="N13" s="1"/>
      <c r="O13" s="1"/>
      <c r="P13" s="1"/>
      <c r="Q13" s="1"/>
      <c r="R13" s="1"/>
      <c r="W13" s="14"/>
      <c r="X13" s="14"/>
      <c r="Y13" s="14"/>
      <c r="Z13" s="14"/>
      <c r="AA13" s="14"/>
      <c r="AB13" s="14"/>
      <c r="AC13" s="14"/>
      <c r="AD13" s="14"/>
    </row>
    <row r="14" spans="1:30" s="15" customFormat="1" ht="28.5" customHeight="1" x14ac:dyDescent="0.25">
      <c r="A14" s="1"/>
      <c r="B14" s="1"/>
      <c r="C14" s="16" t="s">
        <v>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"/>
      <c r="O14" s="1"/>
      <c r="P14" s="1"/>
      <c r="Q14" s="1"/>
      <c r="R14" s="1"/>
      <c r="W14" s="14"/>
      <c r="X14" s="14"/>
      <c r="Y14" s="14"/>
      <c r="Z14" s="14"/>
      <c r="AA14" s="14"/>
      <c r="AB14" s="14"/>
      <c r="AC14" s="14"/>
      <c r="AD14" s="14"/>
    </row>
    <row r="15" spans="1:30" ht="27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30" ht="25.5" customHeight="1" x14ac:dyDescent="0.25">
      <c r="A16" s="1"/>
      <c r="B16" s="1"/>
      <c r="C16" s="1"/>
      <c r="D16" s="1"/>
      <c r="E16" s="1"/>
      <c r="F16" s="31" t="s">
        <v>8</v>
      </c>
      <c r="G16" s="1"/>
      <c r="H16" s="1">
        <v>0</v>
      </c>
      <c r="I16" s="1"/>
      <c r="J16" s="1"/>
      <c r="K16" s="32" t="s">
        <v>9</v>
      </c>
      <c r="L16" s="1"/>
      <c r="M16" s="1"/>
      <c r="N16" s="1"/>
      <c r="O16" s="1"/>
      <c r="P16" s="1"/>
      <c r="Q16" s="1"/>
      <c r="R16" s="1"/>
    </row>
    <row r="17" spans="1:30" s="15" customFormat="1" ht="29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3"/>
      <c r="O17" s="33"/>
      <c r="P17" s="9"/>
      <c r="Q17" s="33"/>
      <c r="R17" s="33"/>
      <c r="S17" s="10"/>
      <c r="T17" s="11"/>
      <c r="U17" s="11"/>
      <c r="V17" s="12"/>
      <c r="W17" s="13"/>
      <c r="X17" s="14"/>
      <c r="Y17" s="14"/>
      <c r="Z17" s="14"/>
      <c r="AA17" s="14"/>
      <c r="AB17" s="14"/>
      <c r="AC17" s="14"/>
      <c r="AD17" s="14"/>
    </row>
    <row r="18" spans="1:30" s="15" customFormat="1" ht="20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9" t="str">
        <f>E7</f>
        <v>Actual rash is disease</v>
      </c>
      <c r="K18" s="19"/>
      <c r="L18" s="19"/>
      <c r="M18" s="20">
        <f>M6</f>
        <v>9.7999999999999997E-3</v>
      </c>
      <c r="N18" s="21"/>
      <c r="O18" s="21"/>
      <c r="P18" s="21"/>
      <c r="Q18" s="21"/>
      <c r="R18" s="21"/>
      <c r="S18" s="12"/>
      <c r="T18" s="12"/>
      <c r="U18" s="12"/>
      <c r="V18" s="12"/>
      <c r="W18" s="13"/>
      <c r="X18" s="14"/>
      <c r="Y18" s="14"/>
      <c r="Z18" s="14"/>
      <c r="AA18" s="14"/>
      <c r="AB18" s="14"/>
      <c r="AC18" s="14"/>
      <c r="AD18" s="14"/>
    </row>
    <row r="19" spans="1:30" s="15" customFormat="1" ht="20.25" customHeight="1" x14ac:dyDescent="0.25">
      <c r="A19" s="1"/>
      <c r="B19" s="1"/>
      <c r="C19" s="1"/>
      <c r="D19" s="1"/>
      <c r="E19" s="22" t="str">
        <f>J6</f>
        <v>test positive</v>
      </c>
      <c r="F19" s="22"/>
      <c r="G19" s="22"/>
      <c r="H19" s="1"/>
      <c r="I19" s="23"/>
      <c r="J19" s="24"/>
      <c r="K19" s="25">
        <f>IF(H16=1,TEXT(M18,"0.00")&amp;" / "&amp;TEXT(F20,"0.00"),IF(M18=0,0,M18/F20))</f>
        <v>0.33108108108108086</v>
      </c>
      <c r="L19" s="24"/>
      <c r="M19" s="20"/>
      <c r="N19" s="1"/>
      <c r="O19" s="1"/>
      <c r="P19" s="1"/>
      <c r="Q19" s="1"/>
      <c r="R19" s="1"/>
      <c r="W19" s="14"/>
      <c r="X19" s="14"/>
      <c r="Y19" s="14"/>
      <c r="Z19" s="14"/>
      <c r="AA19" s="14"/>
      <c r="AB19" s="14"/>
      <c r="AC19" s="14"/>
      <c r="AD19" s="14"/>
    </row>
    <row r="20" spans="1:30" s="15" customFormat="1" ht="20.25" customHeight="1" x14ac:dyDescent="0.25">
      <c r="A20" s="1"/>
      <c r="B20" s="1"/>
      <c r="C20" s="26"/>
      <c r="D20" s="26"/>
      <c r="E20" s="1"/>
      <c r="F20" s="34">
        <f>M18+M20</f>
        <v>2.9600000000000019E-2</v>
      </c>
      <c r="G20" s="1"/>
      <c r="H20" s="1"/>
      <c r="I20" s="28"/>
      <c r="J20" s="19" t="str">
        <f>E11</f>
        <v>Actual not rash is disease</v>
      </c>
      <c r="K20" s="19"/>
      <c r="L20" s="19"/>
      <c r="M20" s="20">
        <f>M10</f>
        <v>1.9800000000000019E-2</v>
      </c>
      <c r="N20" s="1"/>
      <c r="O20" s="1"/>
      <c r="P20" s="1"/>
      <c r="Q20" s="1"/>
      <c r="R20" s="1"/>
      <c r="W20" s="14"/>
      <c r="X20" s="14"/>
      <c r="Y20" s="14"/>
      <c r="Z20" s="14"/>
      <c r="AA20" s="14"/>
      <c r="AB20" s="14"/>
      <c r="AC20" s="14"/>
      <c r="AD20" s="14"/>
    </row>
    <row r="21" spans="1:30" s="15" customFormat="1" ht="20.25" customHeight="1" x14ac:dyDescent="0.25">
      <c r="A21" s="1"/>
      <c r="B21" s="1"/>
      <c r="C21" s="26"/>
      <c r="D21" s="26"/>
      <c r="E21" s="1"/>
      <c r="F21" s="1"/>
      <c r="G21" s="1"/>
      <c r="H21" s="1"/>
      <c r="I21" s="1"/>
      <c r="J21" s="24"/>
      <c r="K21" s="25">
        <f>IF(H16=1,TEXT(M20,"0.00")&amp;" / "&amp;TEXT(F20,"0.00"),IF(M20=0,0,M20/F20))</f>
        <v>0.66891891891891919</v>
      </c>
      <c r="L21" s="24"/>
      <c r="M21" s="20"/>
      <c r="N21" s="1"/>
      <c r="O21" s="1"/>
      <c r="P21" s="1"/>
      <c r="Q21" s="1"/>
      <c r="R21" s="1"/>
      <c r="W21" s="14"/>
      <c r="X21" s="14"/>
      <c r="Y21" s="14"/>
      <c r="Z21" s="14"/>
      <c r="AA21" s="14"/>
      <c r="AB21" s="14"/>
      <c r="AC21" s="14"/>
      <c r="AD21" s="14"/>
    </row>
    <row r="22" spans="1:30" s="15" customFormat="1" ht="20.25" customHeight="1" x14ac:dyDescent="0.25">
      <c r="A22" s="1"/>
      <c r="B22" s="1"/>
      <c r="C22" s="30"/>
      <c r="D22" s="30"/>
      <c r="E22" s="1"/>
      <c r="F22" s="1"/>
      <c r="G22" s="1"/>
      <c r="H22" s="1"/>
      <c r="I22" s="1"/>
      <c r="J22" s="19" t="str">
        <f>E7</f>
        <v>Actual rash is disease</v>
      </c>
      <c r="K22" s="19"/>
      <c r="L22" s="19"/>
      <c r="M22" s="20">
        <f>M8</f>
        <v>2.0000000000000017E-4</v>
      </c>
      <c r="N22" s="1"/>
      <c r="O22" s="1"/>
      <c r="P22" s="1"/>
      <c r="Q22" s="1"/>
      <c r="R22" s="1"/>
      <c r="W22" s="14"/>
      <c r="X22" s="14"/>
      <c r="Y22" s="14"/>
      <c r="Z22" s="14"/>
      <c r="AA22" s="14"/>
      <c r="AB22" s="14"/>
      <c r="AC22" s="14"/>
      <c r="AD22" s="14"/>
    </row>
    <row r="23" spans="1:30" s="15" customFormat="1" ht="20.25" customHeight="1" x14ac:dyDescent="0.25">
      <c r="A23" s="1"/>
      <c r="B23" s="1"/>
      <c r="C23" s="30"/>
      <c r="D23" s="30"/>
      <c r="E23" s="19" t="str">
        <f>J8</f>
        <v>test negative</v>
      </c>
      <c r="F23" s="19"/>
      <c r="G23" s="19"/>
      <c r="H23" s="1"/>
      <c r="I23" s="23"/>
      <c r="J23" s="24"/>
      <c r="K23" s="25">
        <f>IF(H16=1,TEXT(M22,"0.00")&amp;" / "&amp;TEXT(F24,"0.00"),IF(M22=0,0,M22/F24))</f>
        <v>2.0610057708161602E-4</v>
      </c>
      <c r="L23" s="24"/>
      <c r="M23" s="20"/>
      <c r="N23" s="1"/>
      <c r="O23" s="1"/>
      <c r="P23" s="1"/>
      <c r="Q23" s="1"/>
      <c r="R23" s="1"/>
      <c r="W23" s="14"/>
      <c r="X23" s="14"/>
      <c r="Y23" s="14"/>
      <c r="Z23" s="14"/>
      <c r="AA23" s="14"/>
      <c r="AB23" s="14"/>
      <c r="AC23" s="14"/>
      <c r="AD23" s="14"/>
    </row>
    <row r="24" spans="1:30" s="15" customFormat="1" ht="20.25" customHeight="1" x14ac:dyDescent="0.25">
      <c r="A24" s="1"/>
      <c r="B24" s="1"/>
      <c r="C24" s="1"/>
      <c r="D24" s="1"/>
      <c r="E24" s="1"/>
      <c r="F24" s="34">
        <f>M22+M24</f>
        <v>0.97039999999999993</v>
      </c>
      <c r="G24" s="1"/>
      <c r="H24" s="1"/>
      <c r="I24" s="28"/>
      <c r="J24" s="19" t="str">
        <f>E11</f>
        <v>Actual not rash is disease</v>
      </c>
      <c r="K24" s="19"/>
      <c r="L24" s="19"/>
      <c r="M24" s="20">
        <f>M12</f>
        <v>0.97019999999999995</v>
      </c>
      <c r="N24" s="1"/>
      <c r="O24" s="1"/>
      <c r="P24" s="1"/>
      <c r="Q24" s="1"/>
      <c r="R24" s="1"/>
      <c r="W24" s="14"/>
      <c r="X24" s="14"/>
      <c r="Y24" s="14"/>
      <c r="Z24" s="14"/>
      <c r="AA24" s="14"/>
      <c r="AB24" s="14"/>
      <c r="AC24" s="14"/>
      <c r="AD24" s="14"/>
    </row>
    <row r="25" spans="1:30" s="15" customFormat="1" ht="20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24"/>
      <c r="K25" s="25">
        <f>IF(H16=1,TEXT(M24,"0.00")&amp;" / "&amp;TEXT(F24,"0.00"),IF(M24=0,0,M24/F24))</f>
        <v>0.99979389942291841</v>
      </c>
      <c r="L25" s="24"/>
      <c r="M25" s="20"/>
      <c r="N25" s="1"/>
      <c r="O25" s="1"/>
      <c r="P25" s="1"/>
      <c r="Q25" s="1"/>
      <c r="R25" s="1"/>
      <c r="W25" s="14"/>
      <c r="X25" s="14"/>
      <c r="Y25" s="14"/>
      <c r="Z25" s="14"/>
      <c r="AA25" s="14"/>
      <c r="AB25" s="14"/>
      <c r="AC25" s="14"/>
      <c r="AD25" s="14"/>
    </row>
    <row r="26" spans="1:30" ht="25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30" ht="25.5" customHeight="1" x14ac:dyDescent="0.25"/>
    <row r="28" spans="1:30" ht="25.5" customHeight="1" x14ac:dyDescent="0.25"/>
    <row r="29" spans="1:30" ht="25.5" customHeight="1" x14ac:dyDescent="0.25"/>
    <row r="30" spans="1:30" ht="25.5" customHeight="1" x14ac:dyDescent="0.25"/>
    <row r="31" spans="1:30" ht="25.5" customHeight="1" x14ac:dyDescent="0.25"/>
    <row r="32" spans="1:30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</sheetData>
  <mergeCells count="37">
    <mergeCell ref="C22:D23"/>
    <mergeCell ref="J22:L22"/>
    <mergeCell ref="M22:M23"/>
    <mergeCell ref="E23:G23"/>
    <mergeCell ref="J24:L24"/>
    <mergeCell ref="M24:M25"/>
    <mergeCell ref="J18:L18"/>
    <mergeCell ref="M18:M19"/>
    <mergeCell ref="E19:G19"/>
    <mergeCell ref="C20:D21"/>
    <mergeCell ref="J20:L20"/>
    <mergeCell ref="M20:M21"/>
    <mergeCell ref="J12:L12"/>
    <mergeCell ref="M12:M13"/>
    <mergeCell ref="C14:M14"/>
    <mergeCell ref="N17:O17"/>
    <mergeCell ref="Q17:R17"/>
    <mergeCell ref="T17:U17"/>
    <mergeCell ref="C8:D9"/>
    <mergeCell ref="J8:L8"/>
    <mergeCell ref="M8:M9"/>
    <mergeCell ref="C10:D11"/>
    <mergeCell ref="J10:L10"/>
    <mergeCell ref="M10:M11"/>
    <mergeCell ref="E11:G11"/>
    <mergeCell ref="D4:I4"/>
    <mergeCell ref="T4:U4"/>
    <mergeCell ref="C5:M5"/>
    <mergeCell ref="J6:L6"/>
    <mergeCell ref="M6:M7"/>
    <mergeCell ref="E7:G7"/>
    <mergeCell ref="B1:E1"/>
    <mergeCell ref="L1:R1"/>
    <mergeCell ref="D2:I2"/>
    <mergeCell ref="L2:R2"/>
    <mergeCell ref="D3:I3"/>
    <mergeCell ref="L3:R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6</xdr:col>
                    <xdr:colOff>219075</xdr:colOff>
                    <xdr:row>15</xdr:row>
                    <xdr:rowOff>28575</xdr:rowOff>
                  </from>
                  <to>
                    <xdr:col>9</xdr:col>
                    <xdr:colOff>133350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0</xdr:col>
                    <xdr:colOff>238125</xdr:colOff>
                    <xdr:row>1</xdr:row>
                    <xdr:rowOff>114300</xdr:rowOff>
                  </from>
                  <to>
                    <xdr:col>1</xdr:col>
                    <xdr:colOff>247650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0</xdr:col>
                    <xdr:colOff>238125</xdr:colOff>
                    <xdr:row>2</xdr:row>
                    <xdr:rowOff>47625</xdr:rowOff>
                  </from>
                  <to>
                    <xdr:col>1</xdr:col>
                    <xdr:colOff>247650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0</xdr:col>
                    <xdr:colOff>257175</xdr:colOff>
                    <xdr:row>3</xdr:row>
                    <xdr:rowOff>95250</xdr:rowOff>
                  </from>
                  <to>
                    <xdr:col>1</xdr:col>
                    <xdr:colOff>266700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42"/>
  <sheetViews>
    <sheetView workbookViewId="0">
      <selection activeCell="V19" sqref="V19"/>
    </sheetView>
  </sheetViews>
  <sheetFormatPr defaultRowHeight="12.75" x14ac:dyDescent="0.2"/>
  <cols>
    <col min="1" max="3" width="9.140625" style="38"/>
    <col min="4" max="4" width="5.140625" style="38" customWidth="1"/>
    <col min="5" max="5" width="8" style="59" customWidth="1"/>
    <col min="6" max="6" width="4.85546875" style="38" customWidth="1"/>
    <col min="7" max="7" width="8.5703125" style="59" customWidth="1"/>
    <col min="8" max="8" width="3.85546875" style="38" customWidth="1"/>
    <col min="9" max="9" width="8.5703125" style="59" customWidth="1"/>
    <col min="10" max="10" width="5.5703125" style="38" customWidth="1"/>
    <col min="11" max="11" width="3.85546875" style="38" customWidth="1"/>
    <col min="12" max="12" width="7.42578125" style="38" customWidth="1"/>
    <col min="13" max="13" width="11.140625" style="59" customWidth="1"/>
    <col min="14" max="14" width="13.140625" style="38" customWidth="1"/>
    <col min="15" max="17" width="9.85546875" style="60" customWidth="1"/>
    <col min="18" max="16384" width="9.140625" style="38"/>
  </cols>
  <sheetData>
    <row r="4" spans="3:17" x14ac:dyDescent="0.2">
      <c r="C4" s="35"/>
      <c r="D4" s="35"/>
      <c r="E4" s="36"/>
      <c r="F4" s="35"/>
      <c r="G4" s="36"/>
      <c r="H4" s="35"/>
      <c r="I4" s="36"/>
      <c r="J4" s="35"/>
      <c r="K4" s="35"/>
      <c r="L4" s="35"/>
      <c r="M4" s="36"/>
      <c r="N4" s="35"/>
      <c r="O4" s="37"/>
      <c r="P4" s="37"/>
      <c r="Q4" s="37"/>
    </row>
    <row r="5" spans="3:17" ht="18.75" x14ac:dyDescent="0.3">
      <c r="C5" s="35"/>
      <c r="D5" s="39" t="s">
        <v>10</v>
      </c>
      <c r="E5" s="36"/>
      <c r="F5" s="35"/>
      <c r="G5" s="36"/>
      <c r="H5" s="35"/>
      <c r="I5" s="36"/>
      <c r="J5" s="35"/>
      <c r="K5" s="35"/>
      <c r="L5" s="35"/>
      <c r="M5" s="36"/>
      <c r="N5" s="35"/>
      <c r="O5" s="37"/>
      <c r="P5" s="37"/>
      <c r="Q5" s="37"/>
    </row>
    <row r="6" spans="3:17" x14ac:dyDescent="0.2">
      <c r="C6" s="35"/>
      <c r="D6" s="35"/>
      <c r="E6" s="36"/>
      <c r="F6" s="35"/>
      <c r="G6" s="36"/>
      <c r="H6" s="35"/>
      <c r="I6" s="36"/>
      <c r="J6" s="35"/>
      <c r="K6" s="35"/>
      <c r="L6" s="35"/>
      <c r="M6" s="36"/>
      <c r="N6" s="40"/>
      <c r="O6" s="41" t="s">
        <v>5</v>
      </c>
      <c r="P6" s="41" t="s">
        <v>11</v>
      </c>
      <c r="Q6" s="41" t="s">
        <v>12</v>
      </c>
    </row>
    <row r="7" spans="3:17" ht="13.5" thickBot="1" x14ac:dyDescent="0.25">
      <c r="C7" s="35"/>
      <c r="D7" s="35"/>
      <c r="E7" s="36"/>
      <c r="F7" s="35"/>
      <c r="G7" s="36"/>
      <c r="H7" s="35"/>
      <c r="I7" s="36"/>
      <c r="J7" s="35"/>
      <c r="K7" s="35"/>
      <c r="L7" s="35"/>
      <c r="M7" s="36"/>
      <c r="N7" s="42" t="s">
        <v>13</v>
      </c>
      <c r="O7" s="43"/>
      <c r="P7" s="43"/>
      <c r="Q7" s="43"/>
    </row>
    <row r="8" spans="3:17" ht="15.75" customHeight="1" thickTop="1" x14ac:dyDescent="0.2">
      <c r="C8" s="35"/>
      <c r="D8" s="35"/>
      <c r="E8" s="36"/>
      <c r="F8" s="35"/>
      <c r="G8" s="36"/>
      <c r="H8" s="35"/>
      <c r="I8" s="36"/>
      <c r="J8" s="35"/>
      <c r="K8" s="35"/>
      <c r="L8" s="44"/>
      <c r="M8" s="45" t="s">
        <v>14</v>
      </c>
      <c r="N8" s="46">
        <f>M9*(O8+P8+Q8)</f>
        <v>-6.6216216216216175</v>
      </c>
      <c r="O8" s="47">
        <v>-5</v>
      </c>
      <c r="P8" s="47">
        <v>-15</v>
      </c>
      <c r="Q8" s="47">
        <v>0</v>
      </c>
    </row>
    <row r="9" spans="3:17" ht="15.75" customHeight="1" x14ac:dyDescent="0.2">
      <c r="C9" s="35"/>
      <c r="D9" s="35"/>
      <c r="E9" s="36"/>
      <c r="F9" s="35"/>
      <c r="G9" s="36"/>
      <c r="H9" s="35"/>
      <c r="I9" s="48" t="s">
        <v>15</v>
      </c>
      <c r="J9" s="44"/>
      <c r="K9" s="49"/>
      <c r="L9" s="50">
        <f>N8+N10</f>
        <v>-20</v>
      </c>
      <c r="M9" s="51">
        <f>'[1]15 rash'!K19</f>
        <v>0.33108108108108086</v>
      </c>
      <c r="N9" s="46"/>
      <c r="O9" s="47"/>
      <c r="P9" s="47"/>
      <c r="Q9" s="47"/>
    </row>
    <row r="10" spans="3:17" ht="15.75" customHeight="1" x14ac:dyDescent="0.2">
      <c r="C10" s="35"/>
      <c r="D10" s="35"/>
      <c r="E10" s="36"/>
      <c r="F10" s="35"/>
      <c r="G10" s="36"/>
      <c r="H10" s="52"/>
      <c r="I10" s="36"/>
      <c r="J10" s="53"/>
      <c r="K10" s="54"/>
      <c r="L10" s="55"/>
      <c r="M10" s="45" t="s">
        <v>16</v>
      </c>
      <c r="N10" s="46">
        <f>M11*(O10+P10+Q10)</f>
        <v>-13.378378378378384</v>
      </c>
      <c r="O10" s="47">
        <v>-5</v>
      </c>
      <c r="P10" s="47">
        <v>-15</v>
      </c>
      <c r="Q10" s="47">
        <v>0</v>
      </c>
    </row>
    <row r="11" spans="3:17" ht="15.75" customHeight="1" x14ac:dyDescent="0.2">
      <c r="C11" s="35"/>
      <c r="D11" s="35"/>
      <c r="E11" s="36"/>
      <c r="F11" s="35"/>
      <c r="G11" s="36"/>
      <c r="H11" s="52"/>
      <c r="I11" s="36"/>
      <c r="J11" s="35"/>
      <c r="K11" s="35"/>
      <c r="L11" s="35"/>
      <c r="M11" s="51">
        <f>'[1]15 rash'!K21</f>
        <v>0.66891891891891919</v>
      </c>
      <c r="N11" s="46"/>
      <c r="O11" s="47"/>
      <c r="P11" s="47"/>
      <c r="Q11" s="47"/>
    </row>
    <row r="12" spans="3:17" ht="15.75" customHeight="1" x14ac:dyDescent="0.2">
      <c r="C12" s="35"/>
      <c r="D12" s="35"/>
      <c r="E12" s="36"/>
      <c r="F12" s="35"/>
      <c r="G12" s="45" t="s">
        <v>17</v>
      </c>
      <c r="H12" s="52"/>
      <c r="I12" s="47" t="str">
        <f>IF(L9&gt;L15,I9,I15)</f>
        <v>Treat</v>
      </c>
      <c r="J12" s="47">
        <f>IF(L9&gt;L15,L9,L15)</f>
        <v>-20</v>
      </c>
      <c r="K12" s="35"/>
      <c r="L12" s="35"/>
      <c r="M12" s="36"/>
      <c r="N12" s="36"/>
      <c r="O12" s="37"/>
      <c r="P12" s="37"/>
      <c r="Q12" s="37"/>
    </row>
    <row r="13" spans="3:17" ht="15.75" customHeight="1" x14ac:dyDescent="0.2">
      <c r="C13" s="35"/>
      <c r="D13" s="35"/>
      <c r="E13" s="36"/>
      <c r="F13" s="52"/>
      <c r="G13" s="36"/>
      <c r="H13" s="56"/>
      <c r="I13" s="47"/>
      <c r="J13" s="47"/>
      <c r="K13" s="35"/>
      <c r="L13" s="35"/>
      <c r="M13" s="36"/>
      <c r="N13" s="35"/>
      <c r="O13" s="37"/>
      <c r="P13" s="37"/>
      <c r="Q13" s="37"/>
    </row>
    <row r="14" spans="3:17" ht="15.75" customHeight="1" x14ac:dyDescent="0.2">
      <c r="C14" s="35"/>
      <c r="D14" s="35"/>
      <c r="E14" s="36"/>
      <c r="F14" s="52"/>
      <c r="G14" s="36"/>
      <c r="H14" s="56"/>
      <c r="I14" s="36"/>
      <c r="J14" s="35"/>
      <c r="K14" s="35"/>
      <c r="L14" s="44"/>
      <c r="M14" s="45" t="s">
        <v>14</v>
      </c>
      <c r="N14" s="46">
        <f>M15*(O14+P14+Q14)</f>
        <v>-18.209459459459449</v>
      </c>
      <c r="O14" s="47">
        <v>-5</v>
      </c>
      <c r="P14" s="47">
        <v>0</v>
      </c>
      <c r="Q14" s="47">
        <v>-50</v>
      </c>
    </row>
    <row r="15" spans="3:17" ht="15.75" customHeight="1" x14ac:dyDescent="0.2">
      <c r="C15" s="35"/>
      <c r="D15" s="35"/>
      <c r="E15" s="36"/>
      <c r="F15" s="52"/>
      <c r="G15" s="36"/>
      <c r="H15" s="56"/>
      <c r="I15" s="45" t="s">
        <v>18</v>
      </c>
      <c r="J15" s="44"/>
      <c r="K15" s="49"/>
      <c r="L15" s="50">
        <f>N14+N16</f>
        <v>-21.554054054054046</v>
      </c>
      <c r="M15" s="51">
        <f>M9</f>
        <v>0.33108108108108086</v>
      </c>
      <c r="N15" s="46"/>
      <c r="O15" s="47"/>
      <c r="P15" s="47"/>
      <c r="Q15" s="47"/>
    </row>
    <row r="16" spans="3:17" ht="15.75" customHeight="1" x14ac:dyDescent="0.2">
      <c r="C16" s="35"/>
      <c r="D16" s="35"/>
      <c r="E16" s="57"/>
      <c r="F16" s="52"/>
      <c r="G16" s="36"/>
      <c r="H16" s="35"/>
      <c r="I16" s="36"/>
      <c r="J16" s="35"/>
      <c r="K16" s="54"/>
      <c r="L16" s="55"/>
      <c r="M16" s="45" t="s">
        <v>16</v>
      </c>
      <c r="N16" s="46">
        <f>M17*(O16+P16+Q16)</f>
        <v>-3.3445945945945961</v>
      </c>
      <c r="O16" s="47">
        <v>-5</v>
      </c>
      <c r="P16" s="47">
        <v>0</v>
      </c>
      <c r="Q16" s="47">
        <v>0</v>
      </c>
    </row>
    <row r="17" spans="3:17" ht="15.75" customHeight="1" x14ac:dyDescent="0.2">
      <c r="C17" s="35"/>
      <c r="D17" s="35"/>
      <c r="E17" s="36"/>
      <c r="F17" s="52"/>
      <c r="G17" s="36"/>
      <c r="H17" s="35"/>
      <c r="I17" s="36"/>
      <c r="J17" s="35"/>
      <c r="K17" s="35"/>
      <c r="L17" s="35"/>
      <c r="M17" s="51">
        <f>M11</f>
        <v>0.66891891891891919</v>
      </c>
      <c r="N17" s="46"/>
      <c r="O17" s="47"/>
      <c r="P17" s="47"/>
      <c r="Q17" s="47"/>
    </row>
    <row r="18" spans="3:17" ht="15.75" customHeight="1" x14ac:dyDescent="0.2">
      <c r="C18" s="35"/>
      <c r="D18" s="35"/>
      <c r="E18" s="45" t="s">
        <v>4</v>
      </c>
      <c r="F18" s="52"/>
      <c r="G18" s="36">
        <f>J12+J24</f>
        <v>-25.010305028854081</v>
      </c>
      <c r="H18" s="35"/>
      <c r="I18" s="36"/>
      <c r="J18" s="35"/>
      <c r="K18" s="35"/>
      <c r="L18" s="35"/>
      <c r="M18" s="36"/>
      <c r="N18" s="35"/>
      <c r="O18" s="37"/>
      <c r="P18" s="37"/>
      <c r="Q18" s="37"/>
    </row>
    <row r="19" spans="3:17" ht="15.75" customHeight="1" x14ac:dyDescent="0.2">
      <c r="C19" s="35"/>
      <c r="D19" s="52"/>
      <c r="E19" s="36"/>
      <c r="F19" s="56"/>
      <c r="G19" s="36"/>
      <c r="H19" s="35"/>
      <c r="I19" s="36"/>
      <c r="J19" s="35"/>
      <c r="K19" s="35"/>
      <c r="L19" s="35"/>
      <c r="M19" s="36"/>
      <c r="N19" s="35"/>
      <c r="O19" s="37"/>
      <c r="P19" s="37"/>
      <c r="Q19" s="37"/>
    </row>
    <row r="20" spans="3:17" ht="15.75" customHeight="1" x14ac:dyDescent="0.2">
      <c r="C20" s="35"/>
      <c r="D20" s="52"/>
      <c r="E20" s="36"/>
      <c r="F20" s="56"/>
      <c r="G20" s="36"/>
      <c r="H20" s="35"/>
      <c r="I20" s="36"/>
      <c r="J20" s="35"/>
      <c r="K20" s="35"/>
      <c r="L20" s="44"/>
      <c r="M20" s="45" t="s">
        <v>14</v>
      </c>
      <c r="N20" s="46">
        <f>M21*(O20+P20+Q20)</f>
        <v>-4.1220115416323207E-3</v>
      </c>
      <c r="O20" s="47">
        <v>-5</v>
      </c>
      <c r="P20" s="47">
        <v>-15</v>
      </c>
      <c r="Q20" s="47">
        <v>0</v>
      </c>
    </row>
    <row r="21" spans="3:17" ht="15.75" customHeight="1" x14ac:dyDescent="0.2">
      <c r="C21" s="35"/>
      <c r="D21" s="52"/>
      <c r="E21" s="36"/>
      <c r="F21" s="56"/>
      <c r="G21" s="36"/>
      <c r="H21" s="35"/>
      <c r="I21" s="48" t="s">
        <v>15</v>
      </c>
      <c r="J21" s="44"/>
      <c r="K21" s="49"/>
      <c r="L21" s="50">
        <f>N20+N22</f>
        <v>-20</v>
      </c>
      <c r="M21" s="51">
        <f>'[1]15 rash'!K23</f>
        <v>2.0610057708161602E-4</v>
      </c>
      <c r="N21" s="46"/>
      <c r="O21" s="47"/>
      <c r="P21" s="47"/>
      <c r="Q21" s="47"/>
    </row>
    <row r="22" spans="3:17" ht="15.75" customHeight="1" x14ac:dyDescent="0.2">
      <c r="C22" s="35"/>
      <c r="D22" s="52"/>
      <c r="E22" s="36"/>
      <c r="F22" s="56"/>
      <c r="G22" s="36"/>
      <c r="H22" s="52"/>
      <c r="I22" s="36"/>
      <c r="J22" s="53"/>
      <c r="K22" s="54"/>
      <c r="L22" s="55"/>
      <c r="M22" s="45" t="s">
        <v>16</v>
      </c>
      <c r="N22" s="46">
        <f>M23*(O22+P22+Q22)</f>
        <v>-19.995877988458368</v>
      </c>
      <c r="O22" s="47">
        <v>-5</v>
      </c>
      <c r="P22" s="47">
        <v>-15</v>
      </c>
      <c r="Q22" s="47">
        <v>0</v>
      </c>
    </row>
    <row r="23" spans="3:17" ht="15.75" customHeight="1" x14ac:dyDescent="0.2">
      <c r="C23" s="35"/>
      <c r="D23" s="52"/>
      <c r="E23" s="36"/>
      <c r="F23" s="56"/>
      <c r="G23" s="36"/>
      <c r="H23" s="52"/>
      <c r="I23" s="36"/>
      <c r="J23" s="35"/>
      <c r="K23" s="35"/>
      <c r="L23" s="35"/>
      <c r="M23" s="51">
        <f>'[1]15 rash'!K25</f>
        <v>0.99979389942291841</v>
      </c>
      <c r="N23" s="46"/>
      <c r="O23" s="47"/>
      <c r="P23" s="47"/>
      <c r="Q23" s="47"/>
    </row>
    <row r="24" spans="3:17" ht="15.75" customHeight="1" x14ac:dyDescent="0.2">
      <c r="C24" s="35"/>
      <c r="D24" s="52"/>
      <c r="E24" s="36"/>
      <c r="F24" s="56"/>
      <c r="G24" s="45" t="s">
        <v>19</v>
      </c>
      <c r="H24" s="52"/>
      <c r="I24" s="47" t="str">
        <f>IF(L21&gt;L27,I21,I27)</f>
        <v>No Treat</v>
      </c>
      <c r="J24" s="47">
        <f>IF(L21&gt;L27,L21,L27)</f>
        <v>-5.0103050288540807</v>
      </c>
      <c r="K24" s="35"/>
      <c r="L24" s="35"/>
      <c r="M24" s="36"/>
      <c r="N24" s="35"/>
      <c r="O24" s="37"/>
      <c r="P24" s="37"/>
      <c r="Q24" s="37"/>
    </row>
    <row r="25" spans="3:17" ht="15.75" customHeight="1" x14ac:dyDescent="0.2">
      <c r="C25" s="35"/>
      <c r="D25" s="52"/>
      <c r="E25" s="36"/>
      <c r="F25" s="35"/>
      <c r="G25" s="36"/>
      <c r="H25" s="56"/>
      <c r="I25" s="47"/>
      <c r="J25" s="47"/>
      <c r="K25" s="35"/>
      <c r="L25" s="35"/>
      <c r="M25" s="36"/>
      <c r="N25" s="35"/>
      <c r="O25" s="37"/>
      <c r="P25" s="37"/>
      <c r="Q25" s="37"/>
    </row>
    <row r="26" spans="3:17" ht="15.75" customHeight="1" x14ac:dyDescent="0.2">
      <c r="C26" s="35"/>
      <c r="D26" s="52"/>
      <c r="E26" s="36"/>
      <c r="F26" s="35"/>
      <c r="G26" s="36"/>
      <c r="H26" s="56"/>
      <c r="I26" s="36"/>
      <c r="J26" s="35"/>
      <c r="K26" s="35"/>
      <c r="L26" s="44"/>
      <c r="M26" s="45" t="s">
        <v>14</v>
      </c>
      <c r="N26" s="46">
        <f>M27*(O26+P26+Q26)</f>
        <v>-1.1335531739488881E-2</v>
      </c>
      <c r="O26" s="47">
        <v>-5</v>
      </c>
      <c r="P26" s="47">
        <v>0</v>
      </c>
      <c r="Q26" s="47">
        <v>-50</v>
      </c>
    </row>
    <row r="27" spans="3:17" ht="15.75" customHeight="1" x14ac:dyDescent="0.2">
      <c r="C27" s="35"/>
      <c r="D27" s="52"/>
      <c r="E27" s="36"/>
      <c r="F27" s="35"/>
      <c r="G27" s="36"/>
      <c r="H27" s="56"/>
      <c r="I27" s="45" t="s">
        <v>18</v>
      </c>
      <c r="J27" s="44"/>
      <c r="K27" s="49"/>
      <c r="L27" s="50">
        <f>N26+N28</f>
        <v>-5.0103050288540807</v>
      </c>
      <c r="M27" s="51">
        <f>M21</f>
        <v>2.0610057708161602E-4</v>
      </c>
      <c r="N27" s="46"/>
      <c r="O27" s="47"/>
      <c r="P27" s="47"/>
      <c r="Q27" s="47"/>
    </row>
    <row r="28" spans="3:17" ht="15.75" customHeight="1" x14ac:dyDescent="0.2">
      <c r="C28" s="35"/>
      <c r="D28" s="56"/>
      <c r="E28" s="36"/>
      <c r="F28" s="35"/>
      <c r="G28" s="36"/>
      <c r="H28" s="35"/>
      <c r="I28" s="36"/>
      <c r="J28" s="35"/>
      <c r="K28" s="54"/>
      <c r="L28" s="55"/>
      <c r="M28" s="45" t="s">
        <v>16</v>
      </c>
      <c r="N28" s="46">
        <f>M29*(O28+P28+Q28)</f>
        <v>-4.9989694971145919</v>
      </c>
      <c r="O28" s="47">
        <v>-5</v>
      </c>
      <c r="P28" s="47">
        <v>0</v>
      </c>
      <c r="Q28" s="47">
        <v>0</v>
      </c>
    </row>
    <row r="29" spans="3:17" ht="15.75" customHeight="1" x14ac:dyDescent="0.2">
      <c r="C29" s="35"/>
      <c r="D29" s="56"/>
      <c r="E29" s="36"/>
      <c r="F29" s="35"/>
      <c r="G29" s="36"/>
      <c r="H29" s="35"/>
      <c r="I29" s="36"/>
      <c r="J29" s="35"/>
      <c r="K29" s="35"/>
      <c r="L29" s="35"/>
      <c r="M29" s="51">
        <f>M23</f>
        <v>0.99979389942291841</v>
      </c>
      <c r="N29" s="46"/>
      <c r="O29" s="47"/>
      <c r="P29" s="47"/>
      <c r="Q29" s="47"/>
    </row>
    <row r="30" spans="3:17" ht="15.75" customHeight="1" x14ac:dyDescent="0.2">
      <c r="C30" s="35"/>
      <c r="D30" s="56"/>
      <c r="E30" s="36"/>
      <c r="F30" s="35"/>
      <c r="G30" s="36"/>
      <c r="H30" s="35"/>
      <c r="I30" s="36"/>
      <c r="J30" s="35"/>
      <c r="K30" s="35"/>
      <c r="L30" s="35"/>
      <c r="M30" s="36"/>
      <c r="N30" s="35"/>
      <c r="O30" s="37"/>
      <c r="P30" s="37"/>
      <c r="Q30" s="37"/>
    </row>
    <row r="31" spans="3:17" ht="15.75" customHeight="1" x14ac:dyDescent="0.2">
      <c r="C31" s="35"/>
      <c r="D31" s="56"/>
      <c r="E31" s="36"/>
      <c r="F31" s="35"/>
      <c r="G31" s="36"/>
      <c r="H31" s="35"/>
      <c r="I31" s="36"/>
      <c r="J31" s="35"/>
      <c r="K31" s="35"/>
      <c r="L31" s="35"/>
      <c r="M31" s="36"/>
      <c r="N31" s="35"/>
      <c r="O31" s="37"/>
      <c r="P31" s="37"/>
      <c r="Q31" s="37"/>
    </row>
    <row r="32" spans="3:17" ht="15.75" customHeight="1" x14ac:dyDescent="0.2">
      <c r="C32" s="35"/>
      <c r="D32" s="56"/>
      <c r="E32" s="36"/>
      <c r="F32" s="35"/>
      <c r="G32" s="36"/>
      <c r="H32" s="35"/>
      <c r="I32" s="36"/>
      <c r="J32" s="35"/>
      <c r="K32" s="35"/>
      <c r="L32" s="44"/>
      <c r="M32" s="45" t="s">
        <v>14</v>
      </c>
      <c r="N32" s="46">
        <f>M33*(O32+P32+Q32)</f>
        <v>-0.15</v>
      </c>
      <c r="O32" s="47">
        <v>0</v>
      </c>
      <c r="P32" s="47">
        <v>-15</v>
      </c>
      <c r="Q32" s="47">
        <v>0</v>
      </c>
    </row>
    <row r="33" spans="3:17" ht="15.75" customHeight="1" x14ac:dyDescent="0.2">
      <c r="C33" s="35"/>
      <c r="D33" s="56"/>
      <c r="E33" s="36"/>
      <c r="F33" s="35"/>
      <c r="G33" s="36"/>
      <c r="H33" s="35"/>
      <c r="I33" s="48" t="s">
        <v>15</v>
      </c>
      <c r="J33" s="44"/>
      <c r="K33" s="49"/>
      <c r="L33" s="50">
        <f>N32+N34</f>
        <v>-15</v>
      </c>
      <c r="M33" s="58">
        <f>'[1]15 rash'!F8</f>
        <v>0.01</v>
      </c>
      <c r="N33" s="46"/>
      <c r="O33" s="47"/>
      <c r="P33" s="47"/>
      <c r="Q33" s="47"/>
    </row>
    <row r="34" spans="3:17" ht="15.75" customHeight="1" x14ac:dyDescent="0.2">
      <c r="C34" s="35"/>
      <c r="D34" s="56"/>
      <c r="E34" s="36"/>
      <c r="F34" s="35"/>
      <c r="G34" s="36"/>
      <c r="H34" s="52"/>
      <c r="I34" s="36"/>
      <c r="J34" s="53"/>
      <c r="K34" s="54"/>
      <c r="L34" s="55"/>
      <c r="M34" s="45" t="s">
        <v>16</v>
      </c>
      <c r="N34" s="46">
        <f>M35*(O34+P34+Q34)</f>
        <v>-14.85</v>
      </c>
      <c r="O34" s="47">
        <v>0</v>
      </c>
      <c r="P34" s="47">
        <v>-15</v>
      </c>
      <c r="Q34" s="47">
        <v>0</v>
      </c>
    </row>
    <row r="35" spans="3:17" ht="15.75" customHeight="1" x14ac:dyDescent="0.2">
      <c r="C35" s="35"/>
      <c r="D35" s="56"/>
      <c r="E35" s="36"/>
      <c r="F35" s="35"/>
      <c r="G35" s="36"/>
      <c r="H35" s="52"/>
      <c r="I35" s="36"/>
      <c r="J35" s="35"/>
      <c r="K35" s="35"/>
      <c r="L35" s="35"/>
      <c r="M35" s="58">
        <f>'[1]15 rash'!F12</f>
        <v>0.99</v>
      </c>
      <c r="N35" s="46"/>
      <c r="O35" s="47"/>
      <c r="P35" s="47"/>
      <c r="Q35" s="47"/>
    </row>
    <row r="36" spans="3:17" ht="15.75" customHeight="1" x14ac:dyDescent="0.2">
      <c r="C36" s="35"/>
      <c r="D36" s="56"/>
      <c r="E36" s="45" t="s">
        <v>20</v>
      </c>
      <c r="F36" s="44"/>
      <c r="G36" s="45"/>
      <c r="H36" s="52"/>
      <c r="I36" s="47" t="str">
        <f>IF(L33&gt;L39,I33,I39)</f>
        <v>No Treat</v>
      </c>
      <c r="J36" s="47">
        <f>IF(L33&gt;L39,L33,L39)</f>
        <v>-0.5</v>
      </c>
      <c r="K36" s="35"/>
      <c r="L36" s="35"/>
      <c r="M36" s="36"/>
      <c r="N36" s="35"/>
      <c r="O36" s="37"/>
      <c r="P36" s="37"/>
      <c r="Q36" s="37"/>
    </row>
    <row r="37" spans="3:17" ht="15.75" customHeight="1" x14ac:dyDescent="0.2">
      <c r="C37" s="35"/>
      <c r="D37" s="35"/>
      <c r="E37" s="36"/>
      <c r="F37" s="35"/>
      <c r="G37" s="36"/>
      <c r="H37" s="56"/>
      <c r="I37" s="47"/>
      <c r="J37" s="47"/>
      <c r="K37" s="35"/>
      <c r="L37" s="35"/>
      <c r="M37" s="36"/>
      <c r="N37" s="35"/>
      <c r="O37" s="37"/>
      <c r="P37" s="37"/>
      <c r="Q37" s="37"/>
    </row>
    <row r="38" spans="3:17" ht="15.75" customHeight="1" x14ac:dyDescent="0.2">
      <c r="C38" s="35"/>
      <c r="D38" s="35"/>
      <c r="E38" s="36"/>
      <c r="F38" s="35"/>
      <c r="G38" s="36"/>
      <c r="H38" s="56"/>
      <c r="I38" s="36"/>
      <c r="J38" s="35"/>
      <c r="K38" s="35"/>
      <c r="L38" s="44"/>
      <c r="M38" s="45" t="s">
        <v>14</v>
      </c>
      <c r="N38" s="46">
        <f>M39*(O38+P38+Q38)</f>
        <v>-0.5</v>
      </c>
      <c r="O38" s="47">
        <v>0</v>
      </c>
      <c r="P38" s="47">
        <v>0</v>
      </c>
      <c r="Q38" s="47">
        <v>-50</v>
      </c>
    </row>
    <row r="39" spans="3:17" ht="15.75" customHeight="1" x14ac:dyDescent="0.2">
      <c r="C39" s="35"/>
      <c r="D39" s="35"/>
      <c r="E39" s="36"/>
      <c r="F39" s="35"/>
      <c r="G39" s="36"/>
      <c r="H39" s="56"/>
      <c r="I39" s="45" t="s">
        <v>18</v>
      </c>
      <c r="J39" s="44"/>
      <c r="K39" s="49"/>
      <c r="L39" s="50">
        <f>N38+N40</f>
        <v>-0.5</v>
      </c>
      <c r="M39" s="58">
        <f>M33</f>
        <v>0.01</v>
      </c>
      <c r="N39" s="46"/>
      <c r="O39" s="47"/>
      <c r="P39" s="47"/>
      <c r="Q39" s="47"/>
    </row>
    <row r="40" spans="3:17" ht="15.75" customHeight="1" x14ac:dyDescent="0.2">
      <c r="C40" s="35"/>
      <c r="D40" s="35"/>
      <c r="E40" s="36"/>
      <c r="F40" s="35"/>
      <c r="G40" s="36"/>
      <c r="H40" s="35"/>
      <c r="I40" s="36"/>
      <c r="J40" s="35"/>
      <c r="K40" s="54"/>
      <c r="L40" s="55"/>
      <c r="M40" s="45" t="s">
        <v>16</v>
      </c>
      <c r="N40" s="46">
        <f>M41*(O40+P40+Q40)</f>
        <v>0</v>
      </c>
      <c r="O40" s="47">
        <v>0</v>
      </c>
      <c r="P40" s="47">
        <v>0</v>
      </c>
      <c r="Q40" s="47">
        <v>0</v>
      </c>
    </row>
    <row r="41" spans="3:17" ht="15.75" customHeight="1" x14ac:dyDescent="0.2">
      <c r="C41" s="35"/>
      <c r="D41" s="35"/>
      <c r="E41" s="36"/>
      <c r="F41" s="35"/>
      <c r="G41" s="36"/>
      <c r="H41" s="35"/>
      <c r="I41" s="36"/>
      <c r="J41" s="35"/>
      <c r="K41" s="35"/>
      <c r="L41" s="35"/>
      <c r="M41" s="58">
        <f>M35</f>
        <v>0.99</v>
      </c>
      <c r="N41" s="46"/>
      <c r="O41" s="47"/>
      <c r="P41" s="47"/>
      <c r="Q41" s="47"/>
    </row>
    <row r="42" spans="3:17" x14ac:dyDescent="0.2">
      <c r="C42" s="35"/>
      <c r="D42" s="35"/>
      <c r="E42" s="36"/>
      <c r="F42" s="35"/>
      <c r="G42" s="36"/>
      <c r="H42" s="35"/>
      <c r="I42" s="36"/>
      <c r="J42" s="35"/>
      <c r="K42" s="35"/>
      <c r="L42" s="35"/>
      <c r="M42" s="36"/>
      <c r="N42" s="35"/>
      <c r="O42" s="37"/>
      <c r="P42" s="37"/>
      <c r="Q42" s="37"/>
    </row>
  </sheetData>
  <mergeCells count="73">
    <mergeCell ref="O38:O39"/>
    <mergeCell ref="P38:P39"/>
    <mergeCell ref="Q38:Q39"/>
    <mergeCell ref="L39:L40"/>
    <mergeCell ref="N40:N41"/>
    <mergeCell ref="O40:O41"/>
    <mergeCell ref="P40:P41"/>
    <mergeCell ref="Q40:Q41"/>
    <mergeCell ref="L33:L34"/>
    <mergeCell ref="H34:H36"/>
    <mergeCell ref="N34:N35"/>
    <mergeCell ref="O34:O35"/>
    <mergeCell ref="P34:P35"/>
    <mergeCell ref="Q34:Q35"/>
    <mergeCell ref="I36:I37"/>
    <mergeCell ref="J36:J37"/>
    <mergeCell ref="H37:H39"/>
    <mergeCell ref="N38:N39"/>
    <mergeCell ref="L27:L28"/>
    <mergeCell ref="D28:D36"/>
    <mergeCell ref="N28:N29"/>
    <mergeCell ref="O28:O29"/>
    <mergeCell ref="P28:P29"/>
    <mergeCell ref="Q28:Q29"/>
    <mergeCell ref="N32:N33"/>
    <mergeCell ref="O32:O33"/>
    <mergeCell ref="P32:P33"/>
    <mergeCell ref="Q32:Q33"/>
    <mergeCell ref="O22:O23"/>
    <mergeCell ref="P22:P23"/>
    <mergeCell ref="Q22:Q23"/>
    <mergeCell ref="I24:I25"/>
    <mergeCell ref="J24:J25"/>
    <mergeCell ref="H25:H27"/>
    <mergeCell ref="N26:N27"/>
    <mergeCell ref="O26:O27"/>
    <mergeCell ref="P26:P27"/>
    <mergeCell ref="Q26:Q27"/>
    <mergeCell ref="Q16:Q17"/>
    <mergeCell ref="D19:D27"/>
    <mergeCell ref="F19:F24"/>
    <mergeCell ref="N20:N21"/>
    <mergeCell ref="O20:O21"/>
    <mergeCell ref="P20:P21"/>
    <mergeCell ref="Q20:Q21"/>
    <mergeCell ref="L21:L22"/>
    <mergeCell ref="H22:H24"/>
    <mergeCell ref="N22:N23"/>
    <mergeCell ref="F13:F18"/>
    <mergeCell ref="H13:H15"/>
    <mergeCell ref="N14:N15"/>
    <mergeCell ref="O14:O15"/>
    <mergeCell ref="P14:P15"/>
    <mergeCell ref="Q14:Q15"/>
    <mergeCell ref="L15:L16"/>
    <mergeCell ref="N16:N17"/>
    <mergeCell ref="O16:O17"/>
    <mergeCell ref="P16:P17"/>
    <mergeCell ref="L9:L10"/>
    <mergeCell ref="H10:H12"/>
    <mergeCell ref="N10:N11"/>
    <mergeCell ref="O10:O11"/>
    <mergeCell ref="P10:P11"/>
    <mergeCell ref="Q10:Q11"/>
    <mergeCell ref="I12:I13"/>
    <mergeCell ref="J12:J13"/>
    <mergeCell ref="O6:O7"/>
    <mergeCell ref="P6:P7"/>
    <mergeCell ref="Q6:Q7"/>
    <mergeCell ref="N8:N9"/>
    <mergeCell ref="O8:O9"/>
    <mergeCell ref="P8:P9"/>
    <mergeCell ref="Q8: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 rash</vt:lpstr>
      <vt:lpstr>16 more rash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 Dan</cp:lastModifiedBy>
  <dcterms:created xsi:type="dcterms:W3CDTF">2011-03-05T21:12:29Z</dcterms:created>
  <dcterms:modified xsi:type="dcterms:W3CDTF">2011-03-05T21:13:29Z</dcterms:modified>
</cp:coreProperties>
</file>